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rrizo\Desktop\"/>
    </mc:Choice>
  </mc:AlternateContent>
  <bookViews>
    <workbookView xWindow="0" yWindow="0" windowWidth="19440" windowHeight="9300" activeTab="1"/>
  </bookViews>
  <sheets>
    <sheet name="Establecimientos" sheetId="2" r:id="rId1"/>
    <sheet name="Resumen" sheetId="1" r:id="rId2"/>
  </sheets>
  <definedNames>
    <definedName name="_xlnm._FilterDatabase" localSheetId="0" hidden="1">Establecimientos!#REF!</definedName>
    <definedName name="_xlnm.Print_Titles" localSheetId="0">Establecimientos!$5:$8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17" i="1"/>
  <c r="F17" i="1"/>
  <c r="E17" i="1"/>
  <c r="D17" i="1"/>
  <c r="C17" i="1"/>
  <c r="B17" i="1"/>
  <c r="B32" i="2" l="1"/>
  <c r="C48" i="2" l="1"/>
  <c r="D49" i="2"/>
  <c r="D48" i="2" s="1"/>
  <c r="E49" i="2"/>
  <c r="E48" i="2" s="1"/>
  <c r="F49" i="2"/>
  <c r="F48" i="2" s="1"/>
  <c r="G49" i="2"/>
  <c r="G48" i="2" s="1"/>
  <c r="B69" i="2" l="1"/>
  <c r="B27" i="2" l="1"/>
  <c r="B26" i="2"/>
  <c r="B25" i="2"/>
  <c r="B24" i="2"/>
  <c r="B23" i="2"/>
  <c r="B22" i="2"/>
  <c r="G16" i="1" l="1"/>
  <c r="E16" i="1"/>
  <c r="D16" i="1"/>
  <c r="C16" i="1"/>
  <c r="G15" i="1"/>
  <c r="E15" i="1"/>
  <c r="D15" i="1"/>
  <c r="C15" i="1"/>
  <c r="G90" i="2"/>
  <c r="G18" i="1" s="1"/>
  <c r="F90" i="2"/>
  <c r="F88" i="2" s="1"/>
  <c r="B88" i="2" s="1"/>
  <c r="B16" i="1" s="1"/>
  <c r="E90" i="2"/>
  <c r="D90" i="2"/>
  <c r="D18" i="1" s="1"/>
  <c r="C90" i="2"/>
  <c r="C18" i="1" s="1"/>
  <c r="B92" i="2"/>
  <c r="B91" i="2"/>
  <c r="B84" i="2"/>
  <c r="B83" i="2"/>
  <c r="B82" i="2"/>
  <c r="B81" i="2"/>
  <c r="B80" i="2"/>
  <c r="B79" i="2"/>
  <c r="B78" i="2"/>
  <c r="B77" i="2"/>
  <c r="G76" i="2"/>
  <c r="G14" i="1" s="1"/>
  <c r="F76" i="2"/>
  <c r="F14" i="1" s="1"/>
  <c r="E76" i="2"/>
  <c r="E14" i="1" s="1"/>
  <c r="D76" i="2"/>
  <c r="D14" i="1" s="1"/>
  <c r="C76" i="2"/>
  <c r="C14" i="1" s="1"/>
  <c r="B74" i="2"/>
  <c r="B73" i="2"/>
  <c r="B72" i="2"/>
  <c r="B71" i="2"/>
  <c r="B70" i="2"/>
  <c r="B68" i="2"/>
  <c r="B67" i="2"/>
  <c r="B66" i="2"/>
  <c r="B65" i="2"/>
  <c r="B64" i="2"/>
  <c r="B63" i="2"/>
  <c r="G62" i="2"/>
  <c r="G13" i="1" s="1"/>
  <c r="F62" i="2"/>
  <c r="F13" i="1" s="1"/>
  <c r="E62" i="2"/>
  <c r="E13" i="1" s="1"/>
  <c r="D62" i="2"/>
  <c r="D13" i="1" s="1"/>
  <c r="C62" i="2"/>
  <c r="C13" i="1" s="1"/>
  <c r="B60" i="2"/>
  <c r="B59" i="2"/>
  <c r="B58" i="2"/>
  <c r="B56" i="2"/>
  <c r="B55" i="2"/>
  <c r="B54" i="2"/>
  <c r="B53" i="2"/>
  <c r="B52" i="2"/>
  <c r="B51" i="2"/>
  <c r="B50" i="2"/>
  <c r="F12" i="1"/>
  <c r="B46" i="2"/>
  <c r="B45" i="2"/>
  <c r="B44" i="2"/>
  <c r="B43" i="2"/>
  <c r="B42" i="2"/>
  <c r="B41" i="2"/>
  <c r="B40" i="2"/>
  <c r="B39" i="2"/>
  <c r="B38" i="2"/>
  <c r="B34" i="2" s="1"/>
  <c r="B37" i="2"/>
  <c r="B36" i="2"/>
  <c r="B35" i="2"/>
  <c r="G34" i="2"/>
  <c r="G11" i="1" s="1"/>
  <c r="F34" i="2"/>
  <c r="F11" i="1" s="1"/>
  <c r="E34" i="2"/>
  <c r="E11" i="1" s="1"/>
  <c r="D34" i="2"/>
  <c r="D11" i="1" s="1"/>
  <c r="C34" i="2"/>
  <c r="C11" i="1" s="1"/>
  <c r="B31" i="2"/>
  <c r="B30" i="2"/>
  <c r="B29" i="2"/>
  <c r="B28" i="2"/>
  <c r="B21" i="2"/>
  <c r="B20" i="2"/>
  <c r="B19" i="2"/>
  <c r="B18" i="2"/>
  <c r="B17" i="2"/>
  <c r="B16" i="2"/>
  <c r="B15" i="2"/>
  <c r="B14" i="2"/>
  <c r="B13" i="2"/>
  <c r="B12" i="2"/>
  <c r="G11" i="2"/>
  <c r="G10" i="1" s="1"/>
  <c r="F11" i="2"/>
  <c r="F10" i="1" s="1"/>
  <c r="E11" i="2"/>
  <c r="E10" i="1" s="1"/>
  <c r="D11" i="2"/>
  <c r="D10" i="1" s="1"/>
  <c r="C11" i="2"/>
  <c r="C10" i="1" s="1"/>
  <c r="F16" i="1" l="1"/>
  <c r="F18" i="1"/>
  <c r="B57" i="2"/>
  <c r="C12" i="1"/>
  <c r="C9" i="1" s="1"/>
  <c r="B90" i="2"/>
  <c r="B62" i="2"/>
  <c r="B13" i="1" s="1"/>
  <c r="B11" i="2"/>
  <c r="B10" i="1" s="1"/>
  <c r="B11" i="1"/>
  <c r="D12" i="1"/>
  <c r="D9" i="1" s="1"/>
  <c r="F86" i="2"/>
  <c r="B76" i="2"/>
  <c r="B14" i="1" s="1"/>
  <c r="B49" i="2"/>
  <c r="F9" i="2"/>
  <c r="D9" i="2" l="1"/>
  <c r="C9" i="2"/>
  <c r="E9" i="2"/>
  <c r="E12" i="1"/>
  <c r="G9" i="2"/>
  <c r="G12" i="1"/>
  <c r="G9" i="1" s="1"/>
  <c r="B86" i="2"/>
  <c r="B15" i="1" s="1"/>
  <c r="F15" i="1"/>
  <c r="F9" i="1" s="1"/>
  <c r="B48" i="2"/>
  <c r="B9" i="2" l="1"/>
  <c r="B12" i="1"/>
  <c r="B9" i="1"/>
  <c r="E9" i="1" s="1"/>
</calcChain>
</file>

<file path=xl/sharedStrings.xml><?xml version="1.0" encoding="utf-8"?>
<sst xmlns="http://schemas.openxmlformats.org/spreadsheetml/2006/main" count="128" uniqueCount="113">
  <si>
    <t>AUTORIDAD DE PROTECCIÓN AL CONSUMIDOR Y DEFENSA DE LA COMPETENCIA</t>
  </si>
  <si>
    <t>Departamento de Información de Precios y Verificación</t>
  </si>
  <si>
    <t>Provincia</t>
  </si>
  <si>
    <t>(En quintales)</t>
  </si>
  <si>
    <t>Total limpio y Seco (1)</t>
  </si>
  <si>
    <t>Nacional</t>
  </si>
  <si>
    <t>Importado</t>
  </si>
  <si>
    <t>Limpio y seco</t>
  </si>
  <si>
    <t>Pilado</t>
  </si>
  <si>
    <t>Cosecha</t>
  </si>
  <si>
    <t>2019 / 2020</t>
  </si>
  <si>
    <t>TOTAL</t>
  </si>
  <si>
    <t>Chiriquí</t>
  </si>
  <si>
    <t>Coclé</t>
  </si>
  <si>
    <t>Veraguas</t>
  </si>
  <si>
    <t>Panamá</t>
  </si>
  <si>
    <t>Los Santos</t>
  </si>
  <si>
    <t>Colón</t>
  </si>
  <si>
    <t>Bocas del Toro</t>
  </si>
  <si>
    <t>Herrera</t>
  </si>
  <si>
    <t xml:space="preserve">(1):  Incluye: Arroz Limpio y  Seco,  más  Arroz Pilado transformado  a  Limpio  y  Seco.   El factor  de conversión  de  un  quintal  de  arroz  pilado a cáscara es de </t>
  </si>
  <si>
    <t xml:space="preserve">       1.56 quintales.</t>
  </si>
  <si>
    <t>FUENTE:  Inventario físico de arroz realizado en Molinos y Piladoras del país, por funcionarios de la Autoridad de Protección al Consumidor y Defensa de la Competencia</t>
  </si>
  <si>
    <t xml:space="preserve">                  (ACODECO), Instituto de Instituto de Mercadeo Agropecuario, (IMA), Ministerio de Desarrollo Agropecuario (MIDA), Instituto de Seguro Agropecuario (ISA),</t>
  </si>
  <si>
    <t xml:space="preserve">                  Instituto de Investigaciones Agropecuarias (IDIAP)., Banco de Desarrollo Agropecuario (BDA), Autoridad Panameña de Seguridad Alimentaria (AUPSA),</t>
  </si>
  <si>
    <t xml:space="preserve">                  Asociación Nacional de Molineros (ANALMO) y Asociación de productores</t>
  </si>
  <si>
    <t>REPUBLICA DE PANAMÁ</t>
  </si>
  <si>
    <t>Establecimiento</t>
  </si>
  <si>
    <t>(En Quintales)</t>
  </si>
  <si>
    <t>Total  limpio                                                                                                                                                   y seco (1)</t>
  </si>
  <si>
    <t>Nacional Limpio y Seco</t>
  </si>
  <si>
    <t>2019 - 2020</t>
  </si>
  <si>
    <t>CHIRIQUÍ</t>
  </si>
  <si>
    <t>Molino Lezcano</t>
  </si>
  <si>
    <t>Molino Don Clemente</t>
  </si>
  <si>
    <t xml:space="preserve">Molino La Hermosa </t>
  </si>
  <si>
    <t>Corporación Gariché</t>
  </si>
  <si>
    <t>Molino Abrego</t>
  </si>
  <si>
    <t>Arrocera Samudio</t>
  </si>
  <si>
    <t xml:space="preserve">AGROSILOS </t>
  </si>
  <si>
    <t xml:space="preserve">I.M.A </t>
  </si>
  <si>
    <t>Granos Don Juan</t>
  </si>
  <si>
    <t>OTROS ESTABLECIMIENTOS</t>
  </si>
  <si>
    <t>COCLÈ</t>
  </si>
  <si>
    <t>CEGRAGO</t>
  </si>
  <si>
    <t>Molino Lago Sirino</t>
  </si>
  <si>
    <t>Molino San Pablo</t>
  </si>
  <si>
    <t>Molino Santa Isabel</t>
  </si>
  <si>
    <t>Molino La Campiña (IMA)</t>
  </si>
  <si>
    <t>Arrocera San José</t>
  </si>
  <si>
    <t>Piladora Palo Verde</t>
  </si>
  <si>
    <t>Piladora Las Mercedes</t>
  </si>
  <si>
    <t>Central de Granos Federico Davis</t>
  </si>
  <si>
    <t>Arrocera Morcillo</t>
  </si>
  <si>
    <t>VERAGUAS</t>
  </si>
  <si>
    <t>SANTIAGO</t>
  </si>
  <si>
    <t>Molino Hnos. Palacios</t>
  </si>
  <si>
    <t>IMA</t>
  </si>
  <si>
    <t>Molino Veraguas</t>
  </si>
  <si>
    <t>Molino Virzi</t>
  </si>
  <si>
    <t>Piladora San Felipe</t>
  </si>
  <si>
    <t>Molino Hacienda El Rodeo</t>
  </si>
  <si>
    <t>Molino Hnos. Bee</t>
  </si>
  <si>
    <t>S O N A</t>
  </si>
  <si>
    <t>Vado del Alamo, S.A</t>
  </si>
  <si>
    <t>PANAMÁ</t>
  </si>
  <si>
    <t>Molino Doferra</t>
  </si>
  <si>
    <t>Molino La Belleza</t>
  </si>
  <si>
    <t>IMA Pan de Azúcar</t>
  </si>
  <si>
    <t>IMA Chepo</t>
  </si>
  <si>
    <t>Central de Granos de Coclé</t>
  </si>
  <si>
    <t>LOS SANTOS</t>
  </si>
  <si>
    <t>Industrial Agrícola de Azuero</t>
  </si>
  <si>
    <t>Molino Industrial Garsae</t>
  </si>
  <si>
    <t>Piladora Cedeño</t>
  </si>
  <si>
    <t>Bodega Larry Hernandéz</t>
  </si>
  <si>
    <t>I. P. T. A - Tonosi</t>
  </si>
  <si>
    <t>Granos Pedasí</t>
  </si>
  <si>
    <t>COLÓN</t>
  </si>
  <si>
    <t>BOCAS DEL TORO</t>
  </si>
  <si>
    <t>HERRERA</t>
  </si>
  <si>
    <t>I.N.A</t>
  </si>
  <si>
    <t>(1):  Incluye: Arroz Limpio y  Seco,  más  Arroz Pilado transformado  a  Limpio  y  Seco.   El factor  de conversión  de  un  quintal  de  arroz  pilado a cáscara es de 1.56 quintales.  Excluye cifras de semillas.</t>
  </si>
  <si>
    <t xml:space="preserve">          </t>
  </si>
  <si>
    <t>FUENTE:  Inventario físico de arroz realizado en Molinos y  Piladoras de arroz, por funcionarios de la Autoridad de Protección al consumidor y Defensa de la Competencia ACODECO), Instituto de Mercadeo</t>
  </si>
  <si>
    <t xml:space="preserve">                  Agropecuario (IMA), Ministerio de Desarrollo Agropecuario (MIDA),  Instituto de Seguro Agropecuario (ISA) y el Instituto de Investigaciones Agropecuarias, Banco de Desaroollo Agropecuario (BDA),</t>
  </si>
  <si>
    <t xml:space="preserve">                  (IDIAP)., Autoridad Panameña de Seguridad Alimentaria (AUPSA) y la Asociación Nacional de Molineros (ANALMO) </t>
  </si>
  <si>
    <t>Piladora Santa Fé</t>
  </si>
  <si>
    <t xml:space="preserve">  INVENTARIO FÍSICO DE ARROZ,   SEGÚN PROVINCIA, ENERO 2021</t>
  </si>
  <si>
    <t>2020 - 2021</t>
  </si>
  <si>
    <t>Industrial Arrocera de Chiriquí S.A.</t>
  </si>
  <si>
    <t>Procesadora de Granos Chiricanos (Miro).</t>
  </si>
  <si>
    <t>Molino Anibal Sanchez</t>
  </si>
  <si>
    <t>Procesadora Agricola Mostrenco</t>
  </si>
  <si>
    <t>AGROSILOS S.A.</t>
  </si>
  <si>
    <t>Molino y Piladora La Exitosa</t>
  </si>
  <si>
    <t>Aurelino Quintero</t>
  </si>
  <si>
    <t>Molino Bugabeño</t>
  </si>
  <si>
    <t>Fundación Parque Natural San Francisco</t>
  </si>
  <si>
    <t>Piladora Chorrillo</t>
  </si>
  <si>
    <t>Piladora Coronado</t>
  </si>
  <si>
    <t>Frigo Panamá</t>
  </si>
  <si>
    <t>AGROSILOS Chepo</t>
  </si>
  <si>
    <t>Molino Don Clemente (El arroz pertenece al I.M.A.)</t>
  </si>
  <si>
    <t xml:space="preserve">Torrefactora Alto Boquete S.A. (El Arroz pertenece a Ligerio Sanchez </t>
  </si>
  <si>
    <t xml:space="preserve">Torrefactora Alto Boquete S.A. (El Arroz pertenece a Granos Don Juan) </t>
  </si>
  <si>
    <t xml:space="preserve">Torrefactora Alto Boquete S.A. (El Arroz pertenece a Molino Don Clemente) </t>
  </si>
  <si>
    <t>Grupo Jagasa S.A. (El arroz pertenece a IASA).</t>
  </si>
  <si>
    <t xml:space="preserve">   INVENTARIO FÍSICO DE ARROZ, SEGÚN PROVINCIA, DEL 18 AL 22 DE ENERO DE 2021             </t>
  </si>
  <si>
    <t>2020 / 2021</t>
  </si>
  <si>
    <r>
      <t>OBSERVACION:</t>
    </r>
    <r>
      <rPr>
        <sz val="9"/>
        <rFont val="Times New Roman"/>
        <family val="1"/>
      </rPr>
      <t xml:space="preserve"> Se encontró Arroz Húmedo en la Provicia de Chiriqui 13,666.20 qq; Provincia de Coclé 50,620.32 qq; Provincia de Veraguas 14,100 qq</t>
    </r>
    <r>
      <rPr>
        <b/>
        <sz val="9"/>
        <rFont val="Times New Roman"/>
        <family val="1"/>
      </rPr>
      <t xml:space="preserve">. Gran Total de Arroz Húmedo encontrado es de 78,386.52 qq. Este arroz no esta sumado al total del cuadro del Inventario. </t>
    </r>
  </si>
  <si>
    <t xml:space="preserve">OBSERVACION: Se encontró Arroz Húmedo en la Provicia de Chiriqui 13,666.20 qq; Provincia de Coclé 50,620.32 qq; Provincia de Veraguas 14,100 qq. Gran Total de Arroz Húmedo encontrado es de 78,386.52 qq. Este arroz no esta sumado al total del cuadro del Inventario. </t>
  </si>
  <si>
    <t>Estimación Otros Establecimientos a nivel nacional (7.57%)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</si>
</sst>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3" borderId="18" xfId="0" applyFont="1" applyFill="1" applyBorder="1" applyAlignment="1">
      <alignment horizontal="centerContinuous" vertical="center"/>
    </xf>
    <xf numFmtId="0" fontId="3" fillId="3" borderId="7" xfId="0" applyFont="1" applyFill="1" applyBorder="1" applyAlignment="1">
      <alignment horizontal="centerContinuous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4" fontId="2" fillId="0" borderId="18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vertical="center"/>
    </xf>
    <xf numFmtId="4" fontId="3" fillId="4" borderId="18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9" fontId="3" fillId="4" borderId="9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" fontId="3" fillId="4" borderId="20" xfId="0" applyNumberFormat="1" applyFont="1" applyFill="1" applyBorder="1" applyAlignment="1">
      <alignment vertical="center"/>
    </xf>
    <xf numFmtId="4" fontId="3" fillId="4" borderId="21" xfId="0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4" fontId="3" fillId="5" borderId="18" xfId="0" applyNumberFormat="1" applyFont="1" applyFill="1" applyBorder="1" applyAlignment="1">
      <alignment vertical="center"/>
    </xf>
    <xf numFmtId="4" fontId="3" fillId="5" borderId="18" xfId="0" applyNumberFormat="1" applyFont="1" applyFill="1" applyBorder="1" applyAlignment="1">
      <alignment horizontal="right" vertical="center"/>
    </xf>
    <xf numFmtId="4" fontId="3" fillId="5" borderId="7" xfId="0" applyNumberFormat="1" applyFont="1" applyFill="1" applyBorder="1" applyAlignment="1">
      <alignment horizontal="right" vertical="center"/>
    </xf>
    <xf numFmtId="4" fontId="3" fillId="5" borderId="20" xfId="0" applyNumberFormat="1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4" fontId="5" fillId="6" borderId="18" xfId="0" applyNumberFormat="1" applyFont="1" applyFill="1" applyBorder="1" applyAlignment="1">
      <alignment vertical="center"/>
    </xf>
    <xf numFmtId="4" fontId="5" fillId="6" borderId="18" xfId="0" applyNumberFormat="1" applyFont="1" applyFill="1" applyBorder="1" applyAlignment="1">
      <alignment horizontal="right" vertical="center"/>
    </xf>
    <xf numFmtId="4" fontId="5" fillId="6" borderId="7" xfId="0" applyNumberFormat="1" applyFont="1" applyFill="1" applyBorder="1" applyAlignment="1">
      <alignment horizontal="right" vertical="center"/>
    </xf>
    <xf numFmtId="0" fontId="5" fillId="7" borderId="16" xfId="0" applyFont="1" applyFill="1" applyBorder="1" applyAlignment="1">
      <alignment horizontal="center" vertical="center"/>
    </xf>
    <xf numFmtId="4" fontId="5" fillId="7" borderId="0" xfId="0" applyNumberFormat="1" applyFont="1" applyFill="1" applyAlignment="1">
      <alignment vertical="center"/>
    </xf>
    <xf numFmtId="4" fontId="5" fillId="7" borderId="17" xfId="0" applyNumberFormat="1" applyFont="1" applyFill="1" applyBorder="1" applyAlignment="1">
      <alignment horizontal="right" vertical="center"/>
    </xf>
    <xf numFmtId="4" fontId="5" fillId="7" borderId="18" xfId="0" applyNumberFormat="1" applyFont="1" applyFill="1" applyBorder="1" applyAlignment="1">
      <alignment horizontal="right" vertical="center"/>
    </xf>
    <xf numFmtId="4" fontId="5" fillId="7" borderId="19" xfId="0" applyNumberFormat="1" applyFont="1" applyFill="1" applyBorder="1" applyAlignment="1">
      <alignment horizontal="right" vertical="center"/>
    </xf>
    <xf numFmtId="4" fontId="2" fillId="0" borderId="7" xfId="0" applyNumberFormat="1" applyFont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5" borderId="18" xfId="0" applyNumberFormat="1" applyFont="1" applyFill="1" applyBorder="1" applyAlignment="1">
      <alignment horizontal="right" vertical="center"/>
    </xf>
    <xf numFmtId="4" fontId="2" fillId="5" borderId="18" xfId="0" applyNumberFormat="1" applyFont="1" applyFill="1" applyBorder="1" applyAlignment="1">
      <alignment horizontal="right" vertical="center"/>
    </xf>
    <xf numFmtId="0" fontId="2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vertical="center"/>
    </xf>
    <xf numFmtId="4" fontId="7" fillId="5" borderId="18" xfId="0" applyNumberFormat="1" applyFont="1" applyFill="1" applyBorder="1" applyAlignment="1">
      <alignment horizontal="right" vertical="center"/>
    </xf>
    <xf numFmtId="4" fontId="7" fillId="5" borderId="18" xfId="0" applyNumberFormat="1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3" fontId="3" fillId="0" borderId="0" xfId="2" applyFont="1" applyAlignment="1">
      <alignment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9" sqref="K9"/>
    </sheetView>
  </sheetViews>
  <sheetFormatPr baseColWidth="10" defaultColWidth="11.42578125" defaultRowHeight="15.75" x14ac:dyDescent="0.2"/>
  <cols>
    <col min="1" max="1" width="41.85546875" style="11" customWidth="1"/>
    <col min="2" max="2" width="18.7109375" style="11" customWidth="1"/>
    <col min="3" max="7" width="17.7109375" style="11" customWidth="1"/>
    <col min="8" max="9" width="11.42578125" style="11"/>
    <col min="10" max="10" width="16.140625" style="11" customWidth="1"/>
    <col min="11" max="16384" width="11.42578125" style="11"/>
  </cols>
  <sheetData>
    <row r="1" spans="1:10" x14ac:dyDescent="0.2">
      <c r="A1" s="68" t="s">
        <v>26</v>
      </c>
      <c r="B1" s="68"/>
      <c r="C1" s="68"/>
      <c r="D1" s="68"/>
      <c r="E1" s="68"/>
      <c r="F1" s="68"/>
      <c r="G1" s="68"/>
    </row>
    <row r="2" spans="1:10" x14ac:dyDescent="0.2">
      <c r="A2" s="68" t="s">
        <v>0</v>
      </c>
      <c r="B2" s="68"/>
      <c r="C2" s="68"/>
      <c r="D2" s="68"/>
      <c r="E2" s="68"/>
      <c r="F2" s="68"/>
      <c r="G2" s="68"/>
    </row>
    <row r="3" spans="1:10" x14ac:dyDescent="0.2">
      <c r="A3" s="68" t="s">
        <v>1</v>
      </c>
      <c r="B3" s="68"/>
      <c r="C3" s="68"/>
      <c r="D3" s="68"/>
      <c r="E3" s="68"/>
      <c r="F3" s="68"/>
      <c r="G3" s="68"/>
    </row>
    <row r="4" spans="1:10" ht="24.95" customHeight="1" thickBot="1" x14ac:dyDescent="0.25">
      <c r="A4" s="69" t="s">
        <v>88</v>
      </c>
      <c r="B4" s="69"/>
      <c r="C4" s="69"/>
      <c r="D4" s="69"/>
      <c r="E4" s="69"/>
      <c r="F4" s="69"/>
      <c r="G4" s="69"/>
    </row>
    <row r="5" spans="1:10" ht="24.95" customHeight="1" thickTop="1" x14ac:dyDescent="0.2">
      <c r="A5" s="70" t="s">
        <v>27</v>
      </c>
      <c r="B5" s="72" t="s">
        <v>28</v>
      </c>
      <c r="C5" s="72"/>
      <c r="D5" s="72"/>
      <c r="E5" s="72"/>
      <c r="F5" s="72"/>
      <c r="G5" s="73"/>
    </row>
    <row r="6" spans="1:10" ht="24.95" customHeight="1" x14ac:dyDescent="0.2">
      <c r="A6" s="71"/>
      <c r="B6" s="65" t="s">
        <v>29</v>
      </c>
      <c r="C6" s="66" t="s">
        <v>30</v>
      </c>
      <c r="D6" s="71"/>
      <c r="E6" s="75" t="s">
        <v>8</v>
      </c>
      <c r="F6" s="15" t="s">
        <v>6</v>
      </c>
      <c r="G6" s="16"/>
    </row>
    <row r="7" spans="1:10" ht="24.95" customHeight="1" x14ac:dyDescent="0.2">
      <c r="A7" s="71"/>
      <c r="B7" s="74"/>
      <c r="C7" s="66" t="s">
        <v>9</v>
      </c>
      <c r="D7" s="71"/>
      <c r="E7" s="75"/>
      <c r="F7" s="65" t="s">
        <v>7</v>
      </c>
      <c r="G7" s="66" t="s">
        <v>8</v>
      </c>
    </row>
    <row r="8" spans="1:10" ht="24.95" customHeight="1" x14ac:dyDescent="0.2">
      <c r="A8" s="71"/>
      <c r="B8" s="74"/>
      <c r="C8" s="17" t="s">
        <v>31</v>
      </c>
      <c r="D8" s="17" t="s">
        <v>89</v>
      </c>
      <c r="E8" s="75"/>
      <c r="F8" s="65"/>
      <c r="G8" s="66"/>
    </row>
    <row r="9" spans="1:10" ht="24.95" customHeight="1" x14ac:dyDescent="0.2">
      <c r="A9" s="43" t="s">
        <v>11</v>
      </c>
      <c r="B9" s="44">
        <f>B11+B34+B48+B62+B76+B86+B88+B90</f>
        <v>4770447.3807999995</v>
      </c>
      <c r="C9" s="45">
        <f>C48+C34+C90+C76+C62+C11</f>
        <v>26560.73</v>
      </c>
      <c r="D9" s="45">
        <f>D11+D34+D48+D62+D76+D90</f>
        <v>4433564.3199999994</v>
      </c>
      <c r="E9" s="45">
        <f>E11+E34+E48+E62+E76+E86+E88+E90</f>
        <v>47865.83</v>
      </c>
      <c r="F9" s="45">
        <f>F48+F34+F90+F76+F62+F11</f>
        <v>82422.040000000008</v>
      </c>
      <c r="G9" s="46">
        <f>G48+G34+G76+G62+G11+G88+G90+G86</f>
        <v>40</v>
      </c>
      <c r="J9" s="64">
        <f>B9*7.57%</f>
        <v>361122.86672655999</v>
      </c>
    </row>
    <row r="10" spans="1:10" ht="17.25" customHeight="1" x14ac:dyDescent="0.2">
      <c r="A10" s="38"/>
      <c r="B10" s="39"/>
      <c r="C10" s="40"/>
      <c r="D10" s="40"/>
      <c r="E10" s="40"/>
      <c r="F10" s="40"/>
      <c r="G10" s="41"/>
    </row>
    <row r="11" spans="1:10" ht="17.25" customHeight="1" x14ac:dyDescent="0.2">
      <c r="A11" s="30" t="s">
        <v>32</v>
      </c>
      <c r="B11" s="31">
        <f t="shared" ref="B11:G11" si="0">SUM(B12:B32)</f>
        <v>1462282.1387999996</v>
      </c>
      <c r="C11" s="31">
        <f t="shared" si="0"/>
        <v>0</v>
      </c>
      <c r="D11" s="31">
        <f t="shared" si="0"/>
        <v>1432601.1199999996</v>
      </c>
      <c r="E11" s="31">
        <f t="shared" si="0"/>
        <v>12964.48</v>
      </c>
      <c r="F11" s="31">
        <f t="shared" si="0"/>
        <v>9456.43</v>
      </c>
      <c r="G11" s="33">
        <f t="shared" si="0"/>
        <v>0</v>
      </c>
    </row>
    <row r="12" spans="1:10" x14ac:dyDescent="0.2">
      <c r="A12" s="21" t="s">
        <v>90</v>
      </c>
      <c r="B12" s="31">
        <f t="shared" ref="B12:B32" si="1">+D12+C12+F12+(E12*1.56)+G12*1.56</f>
        <v>296837.58</v>
      </c>
      <c r="C12" s="59"/>
      <c r="D12" s="60">
        <v>295015.5</v>
      </c>
      <c r="E12" s="60">
        <v>1168</v>
      </c>
      <c r="F12" s="59"/>
      <c r="G12" s="60"/>
    </row>
    <row r="13" spans="1:10" x14ac:dyDescent="0.2">
      <c r="A13" s="21" t="s">
        <v>33</v>
      </c>
      <c r="B13" s="31">
        <f t="shared" si="1"/>
        <v>180770.29</v>
      </c>
      <c r="C13" s="59"/>
      <c r="D13" s="60">
        <v>170394.17</v>
      </c>
      <c r="E13" s="60">
        <v>792.75</v>
      </c>
      <c r="F13" s="59">
        <v>9139.43</v>
      </c>
      <c r="G13" s="60"/>
    </row>
    <row r="14" spans="1:10" x14ac:dyDescent="0.2">
      <c r="A14" s="56" t="s">
        <v>34</v>
      </c>
      <c r="B14" s="31">
        <f t="shared" si="1"/>
        <v>32703.031200000001</v>
      </c>
      <c r="C14" s="59"/>
      <c r="D14" s="60">
        <v>31028.41</v>
      </c>
      <c r="E14" s="60">
        <v>870.27</v>
      </c>
      <c r="F14" s="59">
        <v>317</v>
      </c>
      <c r="G14" s="59"/>
    </row>
    <row r="15" spans="1:10" ht="31.5" x14ac:dyDescent="0.2">
      <c r="A15" s="57" t="s">
        <v>103</v>
      </c>
      <c r="B15" s="31">
        <f t="shared" si="1"/>
        <v>15000</v>
      </c>
      <c r="C15" s="59"/>
      <c r="D15" s="60">
        <v>15000</v>
      </c>
      <c r="E15" s="60">
        <v>0</v>
      </c>
      <c r="F15" s="59">
        <v>0</v>
      </c>
      <c r="G15" s="59"/>
    </row>
    <row r="16" spans="1:10" x14ac:dyDescent="0.2">
      <c r="A16" s="21" t="s">
        <v>91</v>
      </c>
      <c r="B16" s="31">
        <f>+D16+C16+F16+(E16*1.56)+G16*1.56</f>
        <v>161483.91560000001</v>
      </c>
      <c r="C16" s="59"/>
      <c r="D16" s="60">
        <v>159903.62</v>
      </c>
      <c r="E16" s="60">
        <v>1013.01</v>
      </c>
      <c r="F16" s="59"/>
      <c r="G16" s="59"/>
    </row>
    <row r="17" spans="1:7" x14ac:dyDescent="0.2">
      <c r="A17" s="21" t="s">
        <v>35</v>
      </c>
      <c r="B17" s="31">
        <f t="shared" si="1"/>
        <v>82110.42</v>
      </c>
      <c r="C17" s="59"/>
      <c r="D17" s="60">
        <v>80110.5</v>
      </c>
      <c r="E17" s="60">
        <v>1282</v>
      </c>
      <c r="F17" s="59"/>
      <c r="G17" s="59"/>
    </row>
    <row r="18" spans="1:7" x14ac:dyDescent="0.2">
      <c r="A18" s="21" t="s">
        <v>36</v>
      </c>
      <c r="B18" s="31">
        <f t="shared" si="1"/>
        <v>124016.11</v>
      </c>
      <c r="C18" s="59"/>
      <c r="D18" s="59">
        <v>123140.95</v>
      </c>
      <c r="E18" s="59">
        <v>561</v>
      </c>
      <c r="F18" s="59"/>
      <c r="G18" s="59"/>
    </row>
    <row r="19" spans="1:7" x14ac:dyDescent="0.2">
      <c r="A19" s="21" t="s">
        <v>37</v>
      </c>
      <c r="B19" s="31">
        <f t="shared" si="1"/>
        <v>141241.98000000001</v>
      </c>
      <c r="C19" s="59"/>
      <c r="D19" s="59">
        <v>137787.75</v>
      </c>
      <c r="E19" s="61">
        <v>2214.25</v>
      </c>
      <c r="F19" s="59"/>
      <c r="G19" s="59"/>
    </row>
    <row r="20" spans="1:7" x14ac:dyDescent="0.2">
      <c r="A20" s="21" t="s">
        <v>92</v>
      </c>
      <c r="B20" s="31">
        <f t="shared" si="1"/>
        <v>0</v>
      </c>
      <c r="C20" s="59"/>
      <c r="D20" s="59">
        <v>0</v>
      </c>
      <c r="E20" s="59"/>
      <c r="F20" s="59"/>
      <c r="G20" s="59"/>
    </row>
    <row r="21" spans="1:7" x14ac:dyDescent="0.2">
      <c r="A21" s="21" t="s">
        <v>38</v>
      </c>
      <c r="B21" s="31">
        <f t="shared" si="1"/>
        <v>0</v>
      </c>
      <c r="C21" s="59"/>
      <c r="D21" s="59">
        <v>0</v>
      </c>
      <c r="E21" s="59"/>
      <c r="F21" s="59"/>
      <c r="G21" s="59"/>
    </row>
    <row r="22" spans="1:7" x14ac:dyDescent="0.2">
      <c r="A22" s="21" t="s">
        <v>93</v>
      </c>
      <c r="B22" s="31">
        <f t="shared" ref="B22:B27" si="2">+D22+C22+F22+(E22*1.56)+G22*1.56</f>
        <v>3027.04</v>
      </c>
      <c r="C22" s="59"/>
      <c r="D22" s="59">
        <v>2927.2</v>
      </c>
      <c r="E22" s="59">
        <v>64</v>
      </c>
      <c r="F22" s="59"/>
      <c r="G22" s="59"/>
    </row>
    <row r="23" spans="1:7" x14ac:dyDescent="0.2">
      <c r="A23" s="21" t="s">
        <v>94</v>
      </c>
      <c r="B23" s="31">
        <f t="shared" si="2"/>
        <v>372417.87999999995</v>
      </c>
      <c r="C23" s="59"/>
      <c r="D23" s="59">
        <v>367603.72</v>
      </c>
      <c r="E23" s="59">
        <v>3086</v>
      </c>
      <c r="F23" s="59"/>
      <c r="G23" s="59"/>
    </row>
    <row r="24" spans="1:7" x14ac:dyDescent="0.2">
      <c r="A24" s="21" t="s">
        <v>40</v>
      </c>
      <c r="B24" s="31">
        <f t="shared" si="2"/>
        <v>1736.5920000000001</v>
      </c>
      <c r="C24" s="59"/>
      <c r="D24" s="59"/>
      <c r="E24" s="59">
        <v>1113.2</v>
      </c>
      <c r="F24" s="59"/>
      <c r="G24" s="59"/>
    </row>
    <row r="25" spans="1:7" x14ac:dyDescent="0.2">
      <c r="A25" s="21" t="s">
        <v>95</v>
      </c>
      <c r="B25" s="31">
        <f t="shared" si="2"/>
        <v>0</v>
      </c>
      <c r="C25" s="59"/>
      <c r="D25" s="59">
        <v>0</v>
      </c>
      <c r="E25" s="59">
        <v>0</v>
      </c>
      <c r="F25" s="59"/>
      <c r="G25" s="59"/>
    </row>
    <row r="26" spans="1:7" x14ac:dyDescent="0.2">
      <c r="A26" s="21" t="s">
        <v>96</v>
      </c>
      <c r="B26" s="31">
        <f t="shared" si="2"/>
        <v>4.5</v>
      </c>
      <c r="C26" s="59"/>
      <c r="D26" s="59">
        <v>4.5</v>
      </c>
      <c r="E26" s="59">
        <v>0</v>
      </c>
      <c r="F26" s="59"/>
      <c r="G26" s="59"/>
    </row>
    <row r="27" spans="1:7" x14ac:dyDescent="0.2">
      <c r="A27" s="21" t="s">
        <v>41</v>
      </c>
      <c r="B27" s="31">
        <f t="shared" si="2"/>
        <v>1248</v>
      </c>
      <c r="C27" s="59"/>
      <c r="D27" s="59"/>
      <c r="E27" s="59">
        <v>800</v>
      </c>
      <c r="F27" s="59"/>
      <c r="G27" s="59"/>
    </row>
    <row r="28" spans="1:7" x14ac:dyDescent="0.2">
      <c r="A28" s="21" t="s">
        <v>97</v>
      </c>
      <c r="B28" s="31">
        <f t="shared" si="1"/>
        <v>230</v>
      </c>
      <c r="C28" s="59"/>
      <c r="D28" s="59">
        <v>230</v>
      </c>
      <c r="E28" s="61"/>
      <c r="F28" s="59"/>
      <c r="G28" s="59"/>
    </row>
    <row r="29" spans="1:7" ht="31.5" x14ac:dyDescent="0.2">
      <c r="A29" s="58" t="s">
        <v>104</v>
      </c>
      <c r="B29" s="31">
        <f t="shared" si="1"/>
        <v>96</v>
      </c>
      <c r="C29" s="59"/>
      <c r="D29" s="59">
        <v>96</v>
      </c>
      <c r="E29" s="61"/>
      <c r="F29" s="59"/>
      <c r="G29" s="59"/>
    </row>
    <row r="30" spans="1:7" ht="31.5" x14ac:dyDescent="0.2">
      <c r="A30" s="58" t="s">
        <v>105</v>
      </c>
      <c r="B30" s="31">
        <f t="shared" si="1"/>
        <v>540.4</v>
      </c>
      <c r="C30" s="59"/>
      <c r="D30" s="61">
        <v>540.4</v>
      </c>
      <c r="E30" s="61"/>
      <c r="F30" s="59"/>
      <c r="G30" s="59"/>
    </row>
    <row r="31" spans="1:7" ht="31.5" x14ac:dyDescent="0.2">
      <c r="A31" s="58" t="s">
        <v>106</v>
      </c>
      <c r="B31" s="31">
        <f t="shared" si="1"/>
        <v>308</v>
      </c>
      <c r="C31" s="59"/>
      <c r="D31" s="59">
        <v>308</v>
      </c>
      <c r="E31" s="61"/>
      <c r="F31" s="59"/>
      <c r="G31" s="59"/>
    </row>
    <row r="32" spans="1:7" ht="30" customHeight="1" x14ac:dyDescent="0.2">
      <c r="A32" s="57" t="s">
        <v>107</v>
      </c>
      <c r="B32" s="31">
        <f t="shared" si="1"/>
        <v>48510.400000000001</v>
      </c>
      <c r="C32" s="4">
        <v>0</v>
      </c>
      <c r="D32" s="4">
        <v>48510.400000000001</v>
      </c>
      <c r="E32" s="4">
        <v>0</v>
      </c>
      <c r="F32" s="4">
        <v>0</v>
      </c>
      <c r="G32" s="22">
        <v>0</v>
      </c>
    </row>
    <row r="33" spans="1:7" x14ac:dyDescent="0.2">
      <c r="A33" s="7"/>
      <c r="B33" s="39"/>
      <c r="C33" s="4"/>
      <c r="D33" s="4"/>
      <c r="E33" s="4"/>
      <c r="F33" s="4"/>
      <c r="G33" s="22"/>
    </row>
    <row r="34" spans="1:7" ht="24.95" customHeight="1" x14ac:dyDescent="0.2">
      <c r="A34" s="30" t="s">
        <v>43</v>
      </c>
      <c r="B34" s="31">
        <f>SUM(B35:B46)</f>
        <v>1072802.4640000002</v>
      </c>
      <c r="C34" s="31">
        <f t="shared" ref="C34:F34" si="3">SUM(C35:C46)</f>
        <v>0</v>
      </c>
      <c r="D34" s="31">
        <f t="shared" si="3"/>
        <v>1059050.83</v>
      </c>
      <c r="E34" s="31">
        <f t="shared" si="3"/>
        <v>8815.15</v>
      </c>
      <c r="F34" s="31">
        <f t="shared" si="3"/>
        <v>0</v>
      </c>
      <c r="G34" s="33">
        <f>SUM(G35:G46)</f>
        <v>0</v>
      </c>
    </row>
    <row r="35" spans="1:7" x14ac:dyDescent="0.2">
      <c r="A35" s="23" t="s">
        <v>44</v>
      </c>
      <c r="B35" s="31">
        <f t="shared" ref="B35:B46" si="4">C35+D35+(E35*1.56)+F35+(G35*1.56)</f>
        <v>458551.18800000002</v>
      </c>
      <c r="C35" s="4"/>
      <c r="D35" s="55">
        <v>454164</v>
      </c>
      <c r="E35" s="4">
        <v>2812.3</v>
      </c>
      <c r="F35" s="4"/>
      <c r="G35" s="22"/>
    </row>
    <row r="36" spans="1:7" x14ac:dyDescent="0.2">
      <c r="A36" s="23" t="s">
        <v>45</v>
      </c>
      <c r="B36" s="31">
        <f t="shared" si="4"/>
        <v>267144.40000000002</v>
      </c>
      <c r="C36" s="4"/>
      <c r="D36" s="55">
        <v>265600</v>
      </c>
      <c r="E36" s="4">
        <v>990</v>
      </c>
      <c r="F36" s="4"/>
      <c r="G36" s="22"/>
    </row>
    <row r="37" spans="1:7" x14ac:dyDescent="0.25">
      <c r="A37" s="24" t="s">
        <v>46</v>
      </c>
      <c r="B37" s="31">
        <f t="shared" si="4"/>
        <v>183988.31</v>
      </c>
      <c r="C37" s="4"/>
      <c r="D37" s="55">
        <v>180868.31</v>
      </c>
      <c r="E37" s="4">
        <v>2000</v>
      </c>
      <c r="F37" s="4"/>
      <c r="G37" s="22"/>
    </row>
    <row r="38" spans="1:7" x14ac:dyDescent="0.2">
      <c r="A38" s="23" t="s">
        <v>47</v>
      </c>
      <c r="B38" s="31">
        <f t="shared" si="4"/>
        <v>47680.31</v>
      </c>
      <c r="C38" s="4">
        <v>0</v>
      </c>
      <c r="D38" s="55">
        <v>46869.11</v>
      </c>
      <c r="E38" s="4">
        <v>520</v>
      </c>
      <c r="F38" s="4"/>
      <c r="G38" s="22">
        <v>0</v>
      </c>
    </row>
    <row r="39" spans="1:7" x14ac:dyDescent="0.2">
      <c r="A39" s="23" t="s">
        <v>48</v>
      </c>
      <c r="B39" s="31">
        <f t="shared" si="4"/>
        <v>0</v>
      </c>
      <c r="C39" s="4"/>
      <c r="D39" s="55"/>
      <c r="E39" s="4"/>
      <c r="F39" s="4"/>
      <c r="G39" s="22"/>
    </row>
    <row r="40" spans="1:7" x14ac:dyDescent="0.25">
      <c r="A40" s="24" t="s">
        <v>87</v>
      </c>
      <c r="B40" s="31">
        <f t="shared" si="4"/>
        <v>58248</v>
      </c>
      <c r="C40" s="4"/>
      <c r="D40" s="55">
        <v>57000</v>
      </c>
      <c r="E40" s="4">
        <v>800</v>
      </c>
      <c r="F40" s="4"/>
      <c r="G40" s="22"/>
    </row>
    <row r="41" spans="1:7" x14ac:dyDescent="0.2">
      <c r="A41" s="23" t="s">
        <v>49</v>
      </c>
      <c r="B41" s="31">
        <f t="shared" si="4"/>
        <v>32110.256000000001</v>
      </c>
      <c r="C41" s="4"/>
      <c r="D41" s="55">
        <v>30249.41</v>
      </c>
      <c r="E41" s="4">
        <v>1192.8499999999999</v>
      </c>
      <c r="F41" s="4"/>
      <c r="G41" s="22"/>
    </row>
    <row r="42" spans="1:7" x14ac:dyDescent="0.2">
      <c r="A42" s="23" t="s">
        <v>50</v>
      </c>
      <c r="B42" s="31">
        <f t="shared" si="4"/>
        <v>17500</v>
      </c>
      <c r="C42" s="4"/>
      <c r="D42" s="55">
        <v>17500</v>
      </c>
      <c r="E42" s="4"/>
      <c r="F42" s="4"/>
      <c r="G42" s="22"/>
    </row>
    <row r="43" spans="1:7" x14ac:dyDescent="0.2">
      <c r="A43" s="23" t="s">
        <v>51</v>
      </c>
      <c r="B43" s="31">
        <f t="shared" si="4"/>
        <v>7580</v>
      </c>
      <c r="C43" s="4"/>
      <c r="D43" s="55">
        <v>6800</v>
      </c>
      <c r="E43" s="4">
        <v>500</v>
      </c>
      <c r="F43" s="4"/>
      <c r="G43" s="22"/>
    </row>
    <row r="44" spans="1:7" x14ac:dyDescent="0.25">
      <c r="A44" s="24" t="s">
        <v>52</v>
      </c>
      <c r="B44" s="31">
        <f t="shared" si="4"/>
        <v>0</v>
      </c>
      <c r="C44" s="4"/>
      <c r="D44" s="4"/>
      <c r="E44" s="4"/>
      <c r="F44" s="4"/>
      <c r="G44" s="22"/>
    </row>
    <row r="45" spans="1:7" x14ac:dyDescent="0.25">
      <c r="A45" s="24" t="s">
        <v>53</v>
      </c>
      <c r="B45" s="31">
        <f t="shared" si="4"/>
        <v>0</v>
      </c>
      <c r="C45" s="4"/>
      <c r="D45" s="4"/>
      <c r="E45" s="4">
        <v>0</v>
      </c>
      <c r="F45" s="4">
        <v>0</v>
      </c>
      <c r="G45" s="22">
        <v>0</v>
      </c>
    </row>
    <row r="46" spans="1:7" x14ac:dyDescent="0.2">
      <c r="A46" s="25" t="s">
        <v>42</v>
      </c>
      <c r="B46" s="31">
        <f t="shared" si="4"/>
        <v>0</v>
      </c>
      <c r="C46" s="4"/>
      <c r="D46" s="4"/>
      <c r="E46" s="4"/>
      <c r="F46" s="4"/>
      <c r="G46" s="22"/>
    </row>
    <row r="47" spans="1:7" x14ac:dyDescent="0.2">
      <c r="A47" s="25"/>
      <c r="B47" s="39"/>
      <c r="C47" s="4"/>
      <c r="D47" s="4"/>
      <c r="E47" s="4"/>
      <c r="F47" s="4"/>
      <c r="G47" s="22"/>
    </row>
    <row r="48" spans="1:7" ht="24.95" customHeight="1" x14ac:dyDescent="0.2">
      <c r="A48" s="30" t="s">
        <v>54</v>
      </c>
      <c r="B48" s="32">
        <f t="shared" ref="B48:G48" si="5">B49+B57</f>
        <v>1143643.578</v>
      </c>
      <c r="C48" s="31">
        <f t="shared" si="5"/>
        <v>0</v>
      </c>
      <c r="D48" s="31">
        <f t="shared" si="5"/>
        <v>965654.44000000006</v>
      </c>
      <c r="E48" s="31">
        <f t="shared" si="5"/>
        <v>13772.2</v>
      </c>
      <c r="F48" s="31">
        <f t="shared" si="5"/>
        <v>3337.31</v>
      </c>
      <c r="G48" s="33">
        <f t="shared" si="5"/>
        <v>0</v>
      </c>
    </row>
    <row r="49" spans="1:7" x14ac:dyDescent="0.2">
      <c r="A49" s="34" t="s">
        <v>55</v>
      </c>
      <c r="B49" s="31">
        <f t="shared" ref="B49" si="6">SUM(B50:B56)</f>
        <v>990476.38199999998</v>
      </c>
      <c r="C49" s="31"/>
      <c r="D49" s="31">
        <f>SUM(D50:D56)</f>
        <v>965654.44000000006</v>
      </c>
      <c r="E49" s="31">
        <f>SUM(E50:E56)</f>
        <v>13772.2</v>
      </c>
      <c r="F49" s="31">
        <f>SUM(F50:F56)</f>
        <v>3337.31</v>
      </c>
      <c r="G49" s="31">
        <f>SUM(G50:G56)</f>
        <v>0</v>
      </c>
    </row>
    <row r="50" spans="1:7" x14ac:dyDescent="0.2">
      <c r="A50" s="26" t="s">
        <v>56</v>
      </c>
      <c r="B50" s="31">
        <f t="shared" ref="B50:B56" si="7">C50+D50+(E50*1.56)+F50+(G50*1.56)</f>
        <v>417084.31199999998</v>
      </c>
      <c r="C50" s="60"/>
      <c r="D50" s="60">
        <v>410769.12</v>
      </c>
      <c r="E50" s="59">
        <v>4048.2</v>
      </c>
      <c r="F50" s="60"/>
      <c r="G50" s="22"/>
    </row>
    <row r="51" spans="1:7" x14ac:dyDescent="0.2">
      <c r="A51" s="26" t="s">
        <v>57</v>
      </c>
      <c r="B51" s="31">
        <f t="shared" si="7"/>
        <v>187356.08</v>
      </c>
      <c r="C51" s="60"/>
      <c r="D51" s="60">
        <v>187356.08</v>
      </c>
      <c r="E51" s="59"/>
      <c r="F51" s="60"/>
      <c r="G51" s="22"/>
    </row>
    <row r="52" spans="1:7" x14ac:dyDescent="0.2">
      <c r="A52" s="26" t="s">
        <v>58</v>
      </c>
      <c r="B52" s="31">
        <f t="shared" si="7"/>
        <v>132452</v>
      </c>
      <c r="C52" s="60"/>
      <c r="D52" s="60">
        <v>120823.37</v>
      </c>
      <c r="E52" s="59">
        <v>7454.25</v>
      </c>
      <c r="F52" s="59"/>
      <c r="G52" s="22"/>
    </row>
    <row r="53" spans="1:7" x14ac:dyDescent="0.2">
      <c r="A53" s="23" t="s">
        <v>59</v>
      </c>
      <c r="B53" s="31">
        <f t="shared" si="7"/>
        <v>92148.37000000001</v>
      </c>
      <c r="C53" s="60"/>
      <c r="D53" s="60">
        <v>91557.91</v>
      </c>
      <c r="E53" s="59">
        <v>378.5</v>
      </c>
      <c r="F53" s="59"/>
      <c r="G53" s="22"/>
    </row>
    <row r="54" spans="1:7" x14ac:dyDescent="0.2">
      <c r="A54" s="26" t="s">
        <v>60</v>
      </c>
      <c r="B54" s="31">
        <f t="shared" si="7"/>
        <v>94112.22</v>
      </c>
      <c r="C54" s="60"/>
      <c r="D54" s="60">
        <v>90063.16</v>
      </c>
      <c r="E54" s="59">
        <v>456.25</v>
      </c>
      <c r="F54" s="59">
        <v>3337.31</v>
      </c>
      <c r="G54" s="22"/>
    </row>
    <row r="55" spans="1:7" x14ac:dyDescent="0.2">
      <c r="A55" s="26" t="s">
        <v>61</v>
      </c>
      <c r="B55" s="31">
        <f t="shared" si="7"/>
        <v>624</v>
      </c>
      <c r="C55" s="59"/>
      <c r="D55" s="59"/>
      <c r="E55" s="59">
        <v>400</v>
      </c>
      <c r="F55" s="59"/>
      <c r="G55" s="22"/>
    </row>
    <row r="56" spans="1:7" x14ac:dyDescent="0.2">
      <c r="A56" s="23" t="s">
        <v>62</v>
      </c>
      <c r="B56" s="31">
        <f t="shared" si="7"/>
        <v>66699.400000000009</v>
      </c>
      <c r="C56" s="59"/>
      <c r="D56" s="59">
        <v>65084.800000000003</v>
      </c>
      <c r="E56" s="59">
        <v>1035</v>
      </c>
      <c r="F56" s="59"/>
      <c r="G56" s="22"/>
    </row>
    <row r="57" spans="1:7" x14ac:dyDescent="0.2">
      <c r="A57" s="30" t="s">
        <v>63</v>
      </c>
      <c r="B57" s="31">
        <f>SUM(B58:B60)</f>
        <v>153167.196</v>
      </c>
      <c r="C57" s="59"/>
      <c r="D57" s="59"/>
      <c r="E57" s="59"/>
      <c r="F57" s="59"/>
      <c r="G57" s="62"/>
    </row>
    <row r="58" spans="1:7" x14ac:dyDescent="0.2">
      <c r="A58" s="26" t="s">
        <v>57</v>
      </c>
      <c r="B58" s="31">
        <f>C58+D58+(E58*1.56)+F58+(G58*1.56)</f>
        <v>0</v>
      </c>
      <c r="C58" s="53"/>
      <c r="D58" s="59">
        <v>0</v>
      </c>
      <c r="E58" s="59">
        <v>0</v>
      </c>
      <c r="F58" s="53"/>
      <c r="G58" s="22"/>
    </row>
    <row r="59" spans="1:7" x14ac:dyDescent="0.2">
      <c r="A59" s="26" t="s">
        <v>64</v>
      </c>
      <c r="B59" s="31">
        <f>C59+D59+(E59*1.56)+F59+(G59*1.56)</f>
        <v>153167.196</v>
      </c>
      <c r="C59" s="53"/>
      <c r="D59" s="59">
        <v>151138.26</v>
      </c>
      <c r="E59" s="59">
        <v>1300.5999999999999</v>
      </c>
      <c r="F59" s="53"/>
      <c r="G59" s="22"/>
    </row>
    <row r="60" spans="1:7" x14ac:dyDescent="0.2">
      <c r="A60" s="27" t="s">
        <v>42</v>
      </c>
      <c r="B60" s="31">
        <f>C60+D60+(E60*1.56)+F60+(G60*1.56)</f>
        <v>0</v>
      </c>
      <c r="C60" s="4"/>
      <c r="D60" s="4"/>
      <c r="E60" s="4"/>
      <c r="F60" s="4"/>
      <c r="G60" s="22"/>
    </row>
    <row r="61" spans="1:7" x14ac:dyDescent="0.2">
      <c r="A61" s="27"/>
      <c r="B61" s="39"/>
      <c r="C61" s="4"/>
      <c r="D61" s="4"/>
      <c r="E61" s="4"/>
      <c r="F61" s="4"/>
      <c r="G61" s="22"/>
    </row>
    <row r="62" spans="1:7" ht="24.95" customHeight="1" x14ac:dyDescent="0.2">
      <c r="A62" s="30" t="s">
        <v>65</v>
      </c>
      <c r="B62" s="31">
        <f t="shared" ref="B62:G62" si="8">SUM(B63:B74)</f>
        <v>775996.86999999988</v>
      </c>
      <c r="C62" s="31">
        <f t="shared" si="8"/>
        <v>14570.06</v>
      </c>
      <c r="D62" s="31">
        <f t="shared" si="8"/>
        <v>734190.97</v>
      </c>
      <c r="E62" s="31">
        <f t="shared" si="8"/>
        <v>5821.5</v>
      </c>
      <c r="F62" s="31">
        <f t="shared" si="8"/>
        <v>18154.3</v>
      </c>
      <c r="G62" s="33">
        <f t="shared" si="8"/>
        <v>0</v>
      </c>
    </row>
    <row r="63" spans="1:7" x14ac:dyDescent="0.2">
      <c r="A63" s="21" t="s">
        <v>39</v>
      </c>
      <c r="B63" s="31">
        <f t="shared" ref="B63:B74" si="9">+D63+C63+F63+(E63*1.56)+G63*1.56</f>
        <v>162928.78</v>
      </c>
      <c r="C63" s="59"/>
      <c r="D63" s="60">
        <v>148777.01999999999</v>
      </c>
      <c r="E63" s="60">
        <v>546</v>
      </c>
      <c r="F63" s="59">
        <v>13300</v>
      </c>
      <c r="G63" s="60"/>
    </row>
    <row r="64" spans="1:7" x14ac:dyDescent="0.2">
      <c r="A64" s="21" t="s">
        <v>66</v>
      </c>
      <c r="B64" s="31">
        <f t="shared" si="9"/>
        <v>92553.34</v>
      </c>
      <c r="C64" s="59"/>
      <c r="D64" s="60">
        <v>87309.04</v>
      </c>
      <c r="E64" s="60">
        <v>250</v>
      </c>
      <c r="F64" s="59">
        <v>4854.3</v>
      </c>
      <c r="G64" s="60"/>
    </row>
    <row r="65" spans="1:7" x14ac:dyDescent="0.2">
      <c r="A65" s="21" t="s">
        <v>67</v>
      </c>
      <c r="B65" s="31">
        <f t="shared" si="9"/>
        <v>12102.48</v>
      </c>
      <c r="C65" s="59">
        <v>12102.48</v>
      </c>
      <c r="D65" s="60"/>
      <c r="E65" s="60"/>
      <c r="F65" s="59"/>
      <c r="G65" s="59"/>
    </row>
    <row r="66" spans="1:7" x14ac:dyDescent="0.2">
      <c r="A66" s="21" t="s">
        <v>68</v>
      </c>
      <c r="B66" s="31">
        <f t="shared" si="9"/>
        <v>0</v>
      </c>
      <c r="C66" s="59"/>
      <c r="D66" s="60"/>
      <c r="E66" s="60"/>
      <c r="F66" s="59"/>
      <c r="G66" s="59"/>
    </row>
    <row r="67" spans="1:7" x14ac:dyDescent="0.2">
      <c r="A67" s="21" t="s">
        <v>98</v>
      </c>
      <c r="B67" s="31">
        <f t="shared" si="9"/>
        <v>2437.1799999999998</v>
      </c>
      <c r="C67" s="59">
        <v>2437.1799999999998</v>
      </c>
      <c r="D67" s="60"/>
      <c r="E67" s="60"/>
      <c r="F67" s="59"/>
      <c r="G67" s="59"/>
    </row>
    <row r="68" spans="1:7" x14ac:dyDescent="0.2">
      <c r="A68" s="21" t="s">
        <v>69</v>
      </c>
      <c r="B68" s="31">
        <f t="shared" si="9"/>
        <v>0</v>
      </c>
      <c r="C68" s="59"/>
      <c r="D68" s="59"/>
      <c r="E68" s="59"/>
      <c r="F68" s="59"/>
      <c r="G68" s="59"/>
    </row>
    <row r="69" spans="1:7" x14ac:dyDescent="0.2">
      <c r="A69" s="21" t="s">
        <v>99</v>
      </c>
      <c r="B69" s="31">
        <f t="shared" ref="B69" si="10">+D69+C69+F69+(E69*1.56)+G69*1.56</f>
        <v>34.299999999999997</v>
      </c>
      <c r="C69" s="59">
        <v>30.4</v>
      </c>
      <c r="D69" s="59"/>
      <c r="E69" s="59">
        <v>2.5</v>
      </c>
      <c r="F69" s="59"/>
      <c r="G69" s="59"/>
    </row>
    <row r="70" spans="1:7" x14ac:dyDescent="0.2">
      <c r="A70" s="21" t="s">
        <v>100</v>
      </c>
      <c r="B70" s="31">
        <f t="shared" si="9"/>
        <v>43.88</v>
      </c>
      <c r="C70" s="59"/>
      <c r="D70" s="59">
        <v>8</v>
      </c>
      <c r="E70" s="59">
        <v>23</v>
      </c>
      <c r="F70" s="59"/>
      <c r="G70" s="59"/>
    </row>
    <row r="71" spans="1:7" x14ac:dyDescent="0.2">
      <c r="A71" s="21" t="s">
        <v>70</v>
      </c>
      <c r="B71" s="33">
        <f t="shared" si="9"/>
        <v>44069.86</v>
      </c>
      <c r="C71" s="59"/>
      <c r="D71" s="59">
        <v>44069.86</v>
      </c>
      <c r="E71" s="59"/>
      <c r="F71" s="59"/>
      <c r="G71" s="59"/>
    </row>
    <row r="72" spans="1:7" x14ac:dyDescent="0.2">
      <c r="A72" s="21" t="s">
        <v>101</v>
      </c>
      <c r="B72" s="31">
        <f t="shared" si="9"/>
        <v>7800</v>
      </c>
      <c r="C72" s="59"/>
      <c r="D72" s="59"/>
      <c r="E72" s="59">
        <v>5000</v>
      </c>
      <c r="F72" s="59"/>
      <c r="G72" s="59"/>
    </row>
    <row r="73" spans="1:7" x14ac:dyDescent="0.2">
      <c r="A73" s="7" t="s">
        <v>102</v>
      </c>
      <c r="B73" s="31">
        <f t="shared" si="9"/>
        <v>454027.05</v>
      </c>
      <c r="C73" s="59"/>
      <c r="D73" s="59">
        <v>454027.05</v>
      </c>
      <c r="E73" s="59"/>
      <c r="F73" s="59"/>
      <c r="G73" s="59"/>
    </row>
    <row r="74" spans="1:7" x14ac:dyDescent="0.2">
      <c r="A74" s="7"/>
      <c r="B74" s="31">
        <f t="shared" si="9"/>
        <v>0</v>
      </c>
      <c r="C74" s="59"/>
      <c r="D74" s="59"/>
      <c r="E74" s="59"/>
      <c r="F74" s="59"/>
      <c r="G74" s="59"/>
    </row>
    <row r="75" spans="1:7" x14ac:dyDescent="0.2">
      <c r="A75" s="3"/>
      <c r="B75" s="42"/>
      <c r="C75" s="5"/>
      <c r="D75" s="5"/>
      <c r="E75" s="5"/>
      <c r="F75" s="5"/>
      <c r="G75" s="6"/>
    </row>
    <row r="76" spans="1:7" ht="24.95" customHeight="1" x14ac:dyDescent="0.2">
      <c r="A76" s="35" t="s">
        <v>71</v>
      </c>
      <c r="B76" s="36">
        <f t="shared" ref="B76:G76" si="11">SUM(B77:B84)</f>
        <v>315722.32999999996</v>
      </c>
      <c r="C76" s="36">
        <f t="shared" si="11"/>
        <v>11990.67</v>
      </c>
      <c r="D76" s="36">
        <f>SUM(D77:D83)</f>
        <v>242066.96</v>
      </c>
      <c r="E76" s="36">
        <f t="shared" si="11"/>
        <v>6492.5</v>
      </c>
      <c r="F76" s="36">
        <f t="shared" si="11"/>
        <v>51474</v>
      </c>
      <c r="G76" s="37">
        <f t="shared" si="11"/>
        <v>40</v>
      </c>
    </row>
    <row r="77" spans="1:7" x14ac:dyDescent="0.2">
      <c r="A77" s="28" t="s">
        <v>72</v>
      </c>
      <c r="B77" s="31">
        <f t="shared" ref="B77:B92" si="12">+D77+C77+F77+(E77*1.56)+G77*1.56</f>
        <v>203109.07</v>
      </c>
      <c r="C77" s="59">
        <v>0</v>
      </c>
      <c r="D77" s="60">
        <v>150543.07</v>
      </c>
      <c r="E77" s="60">
        <v>660</v>
      </c>
      <c r="F77" s="59">
        <v>51474</v>
      </c>
      <c r="G77" s="60">
        <v>40</v>
      </c>
    </row>
    <row r="78" spans="1:7" x14ac:dyDescent="0.2">
      <c r="A78" s="28" t="s">
        <v>73</v>
      </c>
      <c r="B78" s="31">
        <f t="shared" si="12"/>
        <v>19330.058000000001</v>
      </c>
      <c r="C78" s="59">
        <v>11830.67</v>
      </c>
      <c r="D78" s="60"/>
      <c r="E78" s="60">
        <v>4807.3</v>
      </c>
      <c r="F78" s="59"/>
      <c r="G78" s="60"/>
    </row>
    <row r="79" spans="1:7" x14ac:dyDescent="0.2">
      <c r="A79" s="21" t="s">
        <v>74</v>
      </c>
      <c r="B79" s="31">
        <f t="shared" si="12"/>
        <v>389.15</v>
      </c>
      <c r="C79" s="59">
        <v>0</v>
      </c>
      <c r="D79" s="60">
        <v>389.15</v>
      </c>
      <c r="E79" s="60"/>
      <c r="F79" s="59"/>
      <c r="G79" s="59"/>
    </row>
    <row r="80" spans="1:7" x14ac:dyDescent="0.2">
      <c r="A80" s="28" t="s">
        <v>75</v>
      </c>
      <c r="B80" s="31">
        <f t="shared" si="12"/>
        <v>0</v>
      </c>
      <c r="C80" s="59">
        <v>0</v>
      </c>
      <c r="D80" s="60">
        <v>0</v>
      </c>
      <c r="E80" s="60">
        <v>0</v>
      </c>
      <c r="F80" s="59"/>
      <c r="G80" s="59"/>
    </row>
    <row r="81" spans="1:7" x14ac:dyDescent="0.2">
      <c r="A81" s="21" t="s">
        <v>57</v>
      </c>
      <c r="B81" s="31">
        <f t="shared" si="12"/>
        <v>64090.051999999996</v>
      </c>
      <c r="C81" s="59">
        <v>0</v>
      </c>
      <c r="D81" s="60">
        <v>63114.74</v>
      </c>
      <c r="E81" s="60">
        <v>625.20000000000005</v>
      </c>
      <c r="F81" s="59"/>
      <c r="G81" s="59"/>
    </row>
    <row r="82" spans="1:7" x14ac:dyDescent="0.2">
      <c r="A82" s="21" t="s">
        <v>76</v>
      </c>
      <c r="B82" s="31">
        <f t="shared" si="12"/>
        <v>160</v>
      </c>
      <c r="C82" s="59">
        <v>160</v>
      </c>
      <c r="D82" s="59"/>
      <c r="E82" s="59"/>
      <c r="F82" s="59"/>
      <c r="G82" s="59"/>
    </row>
    <row r="83" spans="1:7" x14ac:dyDescent="0.2">
      <c r="A83" s="21" t="s">
        <v>77</v>
      </c>
      <c r="B83" s="31">
        <f t="shared" si="12"/>
        <v>28644</v>
      </c>
      <c r="C83" s="59">
        <v>0</v>
      </c>
      <c r="D83" s="59">
        <v>28020</v>
      </c>
      <c r="E83" s="59">
        <v>400</v>
      </c>
      <c r="F83" s="59"/>
      <c r="G83" s="59"/>
    </row>
    <row r="84" spans="1:7" x14ac:dyDescent="0.2">
      <c r="A84" s="7" t="s">
        <v>42</v>
      </c>
      <c r="B84" s="31">
        <f t="shared" si="12"/>
        <v>0</v>
      </c>
      <c r="C84" s="53">
        <v>0</v>
      </c>
      <c r="D84" s="54"/>
      <c r="E84" s="54"/>
      <c r="F84" s="54"/>
      <c r="G84" s="54"/>
    </row>
    <row r="85" spans="1:7" x14ac:dyDescent="0.2">
      <c r="A85" s="7"/>
      <c r="B85" s="39"/>
      <c r="C85" s="4"/>
      <c r="D85" s="4"/>
      <c r="E85" s="4"/>
      <c r="F85" s="4"/>
      <c r="G85" s="22"/>
    </row>
    <row r="86" spans="1:7" ht="24.75" customHeight="1" x14ac:dyDescent="0.2">
      <c r="A86" s="18" t="s">
        <v>78</v>
      </c>
      <c r="B86" s="31">
        <f t="shared" si="12"/>
        <v>0</v>
      </c>
      <c r="C86" s="19">
        <v>0</v>
      </c>
      <c r="D86" s="19">
        <v>0</v>
      </c>
      <c r="E86" s="19">
        <v>0</v>
      </c>
      <c r="F86" s="19">
        <f>SUM(F88:F90)</f>
        <v>0</v>
      </c>
      <c r="G86" s="20">
        <v>0</v>
      </c>
    </row>
    <row r="87" spans="1:7" ht="18" customHeight="1" x14ac:dyDescent="0.2">
      <c r="A87" s="18"/>
      <c r="B87" s="39"/>
      <c r="C87" s="19"/>
      <c r="D87" s="19"/>
      <c r="E87" s="19"/>
      <c r="F87" s="19"/>
      <c r="G87" s="20"/>
    </row>
    <row r="88" spans="1:7" ht="24.75" customHeight="1" x14ac:dyDescent="0.2">
      <c r="A88" s="18" t="s">
        <v>79</v>
      </c>
      <c r="B88" s="31">
        <f t="shared" si="12"/>
        <v>0</v>
      </c>
      <c r="C88" s="19">
        <v>0</v>
      </c>
      <c r="D88" s="19">
        <v>0</v>
      </c>
      <c r="E88" s="19">
        <v>0</v>
      </c>
      <c r="F88" s="19">
        <f>SUM(F90:F90)</f>
        <v>0</v>
      </c>
      <c r="G88" s="20">
        <v>0</v>
      </c>
    </row>
    <row r="89" spans="1:7" ht="15.75" customHeight="1" x14ac:dyDescent="0.2">
      <c r="A89" s="18"/>
      <c r="B89" s="39"/>
      <c r="C89" s="19"/>
      <c r="D89" s="19"/>
      <c r="E89" s="19"/>
      <c r="F89" s="19"/>
      <c r="G89" s="20"/>
    </row>
    <row r="90" spans="1:7" ht="24.95" customHeight="1" x14ac:dyDescent="0.2">
      <c r="A90" s="30" t="s">
        <v>80</v>
      </c>
      <c r="B90" s="31">
        <f t="shared" si="12"/>
        <v>0</v>
      </c>
      <c r="C90" s="31">
        <f>SUM(C91:C92)</f>
        <v>0</v>
      </c>
      <c r="D90" s="31">
        <f t="shared" ref="D90:G90" si="13">SUM(D91:D92)</f>
        <v>0</v>
      </c>
      <c r="E90" s="31">
        <f t="shared" si="13"/>
        <v>0</v>
      </c>
      <c r="F90" s="31">
        <f t="shared" si="13"/>
        <v>0</v>
      </c>
      <c r="G90" s="33">
        <f t="shared" si="13"/>
        <v>0</v>
      </c>
    </row>
    <row r="91" spans="1:7" x14ac:dyDescent="0.2">
      <c r="A91" s="28" t="s">
        <v>81</v>
      </c>
      <c r="B91" s="31">
        <f>+D91+C91+F91+(E91*1.56)+G91*1.56</f>
        <v>0</v>
      </c>
      <c r="C91" s="29">
        <v>0</v>
      </c>
      <c r="D91" s="4">
        <v>0</v>
      </c>
      <c r="E91" s="29">
        <v>0</v>
      </c>
      <c r="F91" s="29">
        <v>0</v>
      </c>
      <c r="G91" s="52">
        <v>0</v>
      </c>
    </row>
    <row r="92" spans="1:7" x14ac:dyDescent="0.2">
      <c r="A92" s="25" t="s">
        <v>42</v>
      </c>
      <c r="B92" s="31">
        <f t="shared" si="12"/>
        <v>0</v>
      </c>
      <c r="C92" s="29">
        <v>0</v>
      </c>
      <c r="D92" s="4">
        <v>0</v>
      </c>
      <c r="E92" s="29">
        <v>0</v>
      </c>
      <c r="F92" s="29">
        <v>0</v>
      </c>
      <c r="G92" s="52">
        <v>0</v>
      </c>
    </row>
    <row r="93" spans="1:7" x14ac:dyDescent="0.2">
      <c r="A93" s="9" t="s">
        <v>82</v>
      </c>
    </row>
    <row r="94" spans="1:7" hidden="1" x14ac:dyDescent="0.2">
      <c r="A94" s="9"/>
    </row>
    <row r="95" spans="1:7" hidden="1" x14ac:dyDescent="0.2">
      <c r="A95" s="9"/>
    </row>
    <row r="96" spans="1:7" hidden="1" x14ac:dyDescent="0.2">
      <c r="A96" s="9" t="s">
        <v>83</v>
      </c>
    </row>
    <row r="97" spans="1:7" ht="30" customHeight="1" x14ac:dyDescent="0.2">
      <c r="A97" s="76" t="s">
        <v>111</v>
      </c>
      <c r="B97" s="76"/>
      <c r="C97" s="76"/>
      <c r="D97" s="76"/>
      <c r="E97" s="76"/>
      <c r="F97" s="76"/>
      <c r="G97" s="76"/>
    </row>
    <row r="98" spans="1:7" x14ac:dyDescent="0.2">
      <c r="A98" s="9" t="s">
        <v>84</v>
      </c>
    </row>
    <row r="99" spans="1:7" x14ac:dyDescent="0.2">
      <c r="A99" s="67" t="s">
        <v>85</v>
      </c>
      <c r="B99" s="67"/>
      <c r="C99" s="67"/>
      <c r="D99" s="67"/>
      <c r="E99" s="67"/>
      <c r="F99" s="67"/>
      <c r="G99" s="67"/>
    </row>
    <row r="100" spans="1:7" x14ac:dyDescent="0.2">
      <c r="A100" s="67" t="s">
        <v>86</v>
      </c>
      <c r="B100" s="67"/>
      <c r="C100" s="67"/>
      <c r="D100" s="67"/>
      <c r="E100" s="67"/>
      <c r="F100" s="67"/>
      <c r="G100" s="67"/>
    </row>
  </sheetData>
  <mergeCells count="15">
    <mergeCell ref="F7:F8"/>
    <mergeCell ref="G7:G8"/>
    <mergeCell ref="A99:G99"/>
    <mergeCell ref="A100:G100"/>
    <mergeCell ref="A1:G1"/>
    <mergeCell ref="A2:G2"/>
    <mergeCell ref="A3:G3"/>
    <mergeCell ref="A4:G4"/>
    <mergeCell ref="A5:A8"/>
    <mergeCell ref="B5:G5"/>
    <mergeCell ref="B6:B8"/>
    <mergeCell ref="C6:D6"/>
    <mergeCell ref="E6:E8"/>
    <mergeCell ref="C7:D7"/>
    <mergeCell ref="A97:G97"/>
  </mergeCells>
  <printOptions horizontalCentered="1"/>
  <pageMargins left="0.75" right="0.75" top="1" bottom="0.39370078740157499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9" sqref="E9"/>
    </sheetView>
  </sheetViews>
  <sheetFormatPr baseColWidth="10" defaultRowHeight="12.75" x14ac:dyDescent="0.2"/>
  <cols>
    <col min="1" max="1" width="23.85546875" customWidth="1"/>
    <col min="2" max="2" width="16.7109375" customWidth="1"/>
    <col min="3" max="3" width="15.7109375" customWidth="1"/>
    <col min="4" max="4" width="17" customWidth="1"/>
    <col min="5" max="7" width="15.7109375" customWidth="1"/>
  </cols>
  <sheetData>
    <row r="1" spans="1:7" ht="15.75" x14ac:dyDescent="0.2">
      <c r="A1" s="85" t="s">
        <v>0</v>
      </c>
      <c r="B1" s="85"/>
      <c r="C1" s="85"/>
      <c r="D1" s="85"/>
      <c r="E1" s="85"/>
      <c r="F1" s="85"/>
      <c r="G1" s="85"/>
    </row>
    <row r="2" spans="1:7" ht="15.75" x14ac:dyDescent="0.2">
      <c r="A2" s="85" t="s">
        <v>1</v>
      </c>
      <c r="B2" s="85"/>
      <c r="C2" s="85"/>
      <c r="D2" s="85"/>
      <c r="E2" s="85"/>
      <c r="F2" s="85"/>
      <c r="G2" s="85"/>
    </row>
    <row r="3" spans="1:7" ht="30" customHeight="1" thickBot="1" x14ac:dyDescent="0.25">
      <c r="A3" s="86" t="s">
        <v>108</v>
      </c>
      <c r="B3" s="86"/>
      <c r="C3" s="86"/>
      <c r="D3" s="86"/>
      <c r="E3" s="86"/>
      <c r="F3" s="86"/>
      <c r="G3" s="86"/>
    </row>
    <row r="4" spans="1:7" ht="24.95" customHeight="1" thickTop="1" x14ac:dyDescent="0.2">
      <c r="A4" s="87" t="s">
        <v>2</v>
      </c>
      <c r="B4" s="90" t="s">
        <v>3</v>
      </c>
      <c r="C4" s="90"/>
      <c r="D4" s="90"/>
      <c r="E4" s="90"/>
      <c r="F4" s="90"/>
      <c r="G4" s="91"/>
    </row>
    <row r="5" spans="1:7" ht="24.95" customHeight="1" x14ac:dyDescent="0.2">
      <c r="A5" s="88"/>
      <c r="B5" s="77" t="s">
        <v>4</v>
      </c>
      <c r="C5" s="83" t="s">
        <v>5</v>
      </c>
      <c r="D5" s="92"/>
      <c r="E5" s="84"/>
      <c r="F5" s="83" t="s">
        <v>6</v>
      </c>
      <c r="G5" s="92"/>
    </row>
    <row r="6" spans="1:7" ht="24.95" customHeight="1" x14ac:dyDescent="0.2">
      <c r="A6" s="89"/>
      <c r="B6" s="78"/>
      <c r="C6" s="83" t="s">
        <v>7</v>
      </c>
      <c r="D6" s="84"/>
      <c r="E6" s="77" t="s">
        <v>8</v>
      </c>
      <c r="F6" s="77" t="s">
        <v>7</v>
      </c>
      <c r="G6" s="80" t="s">
        <v>8</v>
      </c>
    </row>
    <row r="7" spans="1:7" ht="24.95" customHeight="1" x14ac:dyDescent="0.2">
      <c r="A7" s="89"/>
      <c r="B7" s="78"/>
      <c r="C7" s="83" t="s">
        <v>9</v>
      </c>
      <c r="D7" s="84"/>
      <c r="E7" s="78"/>
      <c r="F7" s="78"/>
      <c r="G7" s="81"/>
    </row>
    <row r="8" spans="1:7" ht="24.95" customHeight="1" thickBot="1" x14ac:dyDescent="0.25">
      <c r="A8" s="89"/>
      <c r="B8" s="79"/>
      <c r="C8" s="1" t="s">
        <v>10</v>
      </c>
      <c r="D8" s="1" t="s">
        <v>109</v>
      </c>
      <c r="E8" s="79"/>
      <c r="F8" s="79"/>
      <c r="G8" s="82"/>
    </row>
    <row r="9" spans="1:7" ht="24.95" customHeight="1" x14ac:dyDescent="0.2">
      <c r="A9" s="47" t="s">
        <v>11</v>
      </c>
      <c r="B9" s="48">
        <f>SUM(B10:B18)</f>
        <v>5131570.2507999996</v>
      </c>
      <c r="C9" s="49">
        <f>SUM(C10:C18)</f>
        <v>26560.73</v>
      </c>
      <c r="D9" s="50">
        <f>D10+D11+D12+D13+D14+D18</f>
        <v>4433564.3199999994</v>
      </c>
      <c r="E9" s="49">
        <f>SUM(E10:E18)</f>
        <v>408988.7</v>
      </c>
      <c r="F9" s="49">
        <f>SUM(F10:F18)</f>
        <v>82422.040000000008</v>
      </c>
      <c r="G9" s="51">
        <f>SUM(G10:G18)</f>
        <v>40</v>
      </c>
    </row>
    <row r="10" spans="1:7" ht="24.95" customHeight="1" x14ac:dyDescent="0.2">
      <c r="A10" s="3" t="s">
        <v>12</v>
      </c>
      <c r="B10" s="2">
        <f>Establecimientos!B11</f>
        <v>1462282.1387999996</v>
      </c>
      <c r="C10" s="4">
        <f>Establecimientos!C11</f>
        <v>0</v>
      </c>
      <c r="D10" s="4">
        <f>Establecimientos!D11</f>
        <v>1432601.1199999996</v>
      </c>
      <c r="E10" s="4">
        <f>Establecimientos!E11</f>
        <v>12964.48</v>
      </c>
      <c r="F10" s="4">
        <f>Establecimientos!F11</f>
        <v>9456.43</v>
      </c>
      <c r="G10" s="22">
        <f>Establecimientos!G11</f>
        <v>0</v>
      </c>
    </row>
    <row r="11" spans="1:7" ht="24.95" customHeight="1" x14ac:dyDescent="0.2">
      <c r="A11" s="3" t="s">
        <v>13</v>
      </c>
      <c r="B11" s="2">
        <f>Establecimientos!B34</f>
        <v>1072802.4640000002</v>
      </c>
      <c r="C11" s="5">
        <f>Establecimientos!C34</f>
        <v>0</v>
      </c>
      <c r="D11" s="5">
        <f>Establecimientos!D34</f>
        <v>1059050.83</v>
      </c>
      <c r="E11" s="5">
        <f>Establecimientos!E34</f>
        <v>8815.15</v>
      </c>
      <c r="F11" s="5">
        <f>Establecimientos!F34</f>
        <v>0</v>
      </c>
      <c r="G11" s="6">
        <f>Establecimientos!G34</f>
        <v>0</v>
      </c>
    </row>
    <row r="12" spans="1:7" ht="24.95" customHeight="1" x14ac:dyDescent="0.2">
      <c r="A12" s="3" t="s">
        <v>14</v>
      </c>
      <c r="B12" s="2">
        <f>Establecimientos!B48</f>
        <v>1143643.578</v>
      </c>
      <c r="C12" s="5">
        <f>Establecimientos!C48</f>
        <v>0</v>
      </c>
      <c r="D12" s="5">
        <f>Establecimientos!D48</f>
        <v>965654.44000000006</v>
      </c>
      <c r="E12" s="5">
        <f>Establecimientos!E48</f>
        <v>13772.2</v>
      </c>
      <c r="F12" s="5">
        <f>Establecimientos!F48</f>
        <v>3337.31</v>
      </c>
      <c r="G12" s="6">
        <f>Establecimientos!G48</f>
        <v>0</v>
      </c>
    </row>
    <row r="13" spans="1:7" ht="24.95" customHeight="1" x14ac:dyDescent="0.2">
      <c r="A13" s="7" t="s">
        <v>15</v>
      </c>
      <c r="B13" s="2">
        <f>Establecimientos!B62</f>
        <v>775996.86999999988</v>
      </c>
      <c r="C13" s="5">
        <f>Establecimientos!C62</f>
        <v>14570.06</v>
      </c>
      <c r="D13" s="5">
        <f>Establecimientos!D62</f>
        <v>734190.97</v>
      </c>
      <c r="E13" s="5">
        <f>Establecimientos!E62</f>
        <v>5821.5</v>
      </c>
      <c r="F13" s="5">
        <f>Establecimientos!F62</f>
        <v>18154.3</v>
      </c>
      <c r="G13" s="6">
        <f>Establecimientos!G62</f>
        <v>0</v>
      </c>
    </row>
    <row r="14" spans="1:7" ht="24" customHeight="1" x14ac:dyDescent="0.2">
      <c r="A14" s="7" t="s">
        <v>16</v>
      </c>
      <c r="B14" s="2">
        <f>Establecimientos!B76</f>
        <v>315722.32999999996</v>
      </c>
      <c r="C14" s="5">
        <f>Establecimientos!C76</f>
        <v>11990.67</v>
      </c>
      <c r="D14" s="5">
        <f>Establecimientos!D76</f>
        <v>242066.96</v>
      </c>
      <c r="E14" s="5">
        <f>Establecimientos!E76</f>
        <v>6492.5</v>
      </c>
      <c r="F14" s="5">
        <f>Establecimientos!F76</f>
        <v>51474</v>
      </c>
      <c r="G14" s="6">
        <f>Establecimientos!G76</f>
        <v>40</v>
      </c>
    </row>
    <row r="15" spans="1:7" ht="24.75" hidden="1" customHeight="1" x14ac:dyDescent="0.2">
      <c r="A15" s="7" t="s">
        <v>17</v>
      </c>
      <c r="B15" s="2">
        <f>Establecimientos!B86</f>
        <v>0</v>
      </c>
      <c r="C15" s="5">
        <f>Establecimientos!C86</f>
        <v>0</v>
      </c>
      <c r="D15" s="5">
        <f>Establecimientos!D86</f>
        <v>0</v>
      </c>
      <c r="E15" s="5">
        <f>Establecimientos!E86</f>
        <v>0</v>
      </c>
      <c r="F15" s="5">
        <f>Establecimientos!F86</f>
        <v>0</v>
      </c>
      <c r="G15" s="6">
        <f>Establecimientos!G86</f>
        <v>0</v>
      </c>
    </row>
    <row r="16" spans="1:7" ht="24.75" hidden="1" customHeight="1" x14ac:dyDescent="0.2">
      <c r="A16" s="7" t="s">
        <v>18</v>
      </c>
      <c r="B16" s="2">
        <f>Establecimientos!B88</f>
        <v>0</v>
      </c>
      <c r="C16" s="5">
        <f>Establecimientos!C88</f>
        <v>0</v>
      </c>
      <c r="D16" s="5">
        <f>Establecimientos!D88</f>
        <v>0</v>
      </c>
      <c r="E16" s="5">
        <f>Establecimientos!E88</f>
        <v>0</v>
      </c>
      <c r="F16" s="5">
        <f>Establecimientos!F88</f>
        <v>0</v>
      </c>
      <c r="G16" s="6">
        <f>Establecimientos!G88</f>
        <v>0</v>
      </c>
    </row>
    <row r="17" spans="1:8" ht="24.75" hidden="1" customHeight="1" thickBot="1" x14ac:dyDescent="0.25">
      <c r="A17" s="7" t="s">
        <v>19</v>
      </c>
      <c r="B17" s="8">
        <f>Establecimientos!B89</f>
        <v>0</v>
      </c>
      <c r="C17" s="5">
        <f>Establecimientos!C89</f>
        <v>0</v>
      </c>
      <c r="D17" s="5">
        <f>Establecimientos!D89</f>
        <v>0</v>
      </c>
      <c r="E17" s="5">
        <f>Establecimientos!E89</f>
        <v>0</v>
      </c>
      <c r="F17" s="5">
        <f>Establecimientos!F89</f>
        <v>0</v>
      </c>
      <c r="G17" s="6">
        <f>Establecimientos!G89</f>
        <v>0</v>
      </c>
    </row>
    <row r="18" spans="1:8" ht="50.25" customHeight="1" thickBot="1" x14ac:dyDescent="0.25">
      <c r="A18" s="63" t="s">
        <v>112</v>
      </c>
      <c r="B18" s="8">
        <v>361122.87</v>
      </c>
      <c r="C18" s="5">
        <f>Establecimientos!C90</f>
        <v>0</v>
      </c>
      <c r="D18" s="5">
        <f>Establecimientos!D90</f>
        <v>0</v>
      </c>
      <c r="E18" s="8">
        <v>361122.87</v>
      </c>
      <c r="F18" s="5">
        <f>Establecimientos!F90</f>
        <v>0</v>
      </c>
      <c r="G18" s="6">
        <f>Establecimientos!G90</f>
        <v>0</v>
      </c>
    </row>
    <row r="19" spans="1:8" ht="15.75" x14ac:dyDescent="0.2">
      <c r="A19" s="9" t="s">
        <v>20</v>
      </c>
      <c r="B19" s="10"/>
      <c r="C19" s="10"/>
      <c r="D19" s="10"/>
      <c r="E19" s="11"/>
      <c r="F19" s="10"/>
      <c r="G19" s="10"/>
    </row>
    <row r="20" spans="1:8" ht="15.75" x14ac:dyDescent="0.2">
      <c r="A20" s="9" t="s">
        <v>21</v>
      </c>
      <c r="B20" s="10"/>
      <c r="C20" s="10"/>
      <c r="D20" s="10"/>
      <c r="E20" s="11"/>
      <c r="F20" s="10"/>
      <c r="G20" s="11"/>
    </row>
    <row r="21" spans="1:8" ht="27.75" customHeight="1" x14ac:dyDescent="0.2">
      <c r="A21" s="76" t="s">
        <v>110</v>
      </c>
      <c r="B21" s="76"/>
      <c r="C21" s="76"/>
      <c r="D21" s="76"/>
      <c r="E21" s="76"/>
      <c r="F21" s="76"/>
      <c r="G21" s="76"/>
    </row>
    <row r="22" spans="1:8" ht="15.75" x14ac:dyDescent="0.2">
      <c r="A22" s="12" t="s">
        <v>22</v>
      </c>
      <c r="B22" s="13"/>
      <c r="C22" s="13"/>
      <c r="D22" s="13"/>
      <c r="E22" s="13"/>
      <c r="F22" s="13"/>
      <c r="G22" s="13"/>
      <c r="H22" s="14"/>
    </row>
    <row r="23" spans="1:8" ht="15.75" x14ac:dyDescent="0.2">
      <c r="A23" s="12" t="s">
        <v>23</v>
      </c>
      <c r="B23" s="13"/>
      <c r="C23" s="13"/>
      <c r="D23" s="13"/>
      <c r="E23" s="13"/>
      <c r="F23" s="13"/>
      <c r="G23" s="13"/>
      <c r="H23" s="14"/>
    </row>
    <row r="24" spans="1:8" ht="15.75" x14ac:dyDescent="0.2">
      <c r="A24" s="12" t="s">
        <v>24</v>
      </c>
      <c r="B24" s="13"/>
      <c r="C24" s="13"/>
      <c r="D24" s="13"/>
      <c r="E24" s="13"/>
      <c r="F24" s="13"/>
      <c r="G24" s="13"/>
      <c r="H24" s="14"/>
    </row>
    <row r="25" spans="1:8" ht="15.75" x14ac:dyDescent="0.2">
      <c r="A25" s="9" t="s">
        <v>25</v>
      </c>
      <c r="B25" s="11"/>
      <c r="C25" s="11"/>
      <c r="D25" s="11"/>
      <c r="E25" s="11"/>
      <c r="F25" s="11"/>
      <c r="G25" s="11"/>
    </row>
  </sheetData>
  <mergeCells count="14">
    <mergeCell ref="A21:G21"/>
    <mergeCell ref="F6:F8"/>
    <mergeCell ref="G6:G8"/>
    <mergeCell ref="C7:D7"/>
    <mergeCell ref="A1:G1"/>
    <mergeCell ref="A2:G2"/>
    <mergeCell ref="A3:G3"/>
    <mergeCell ref="A4:A8"/>
    <mergeCell ref="B4:G4"/>
    <mergeCell ref="B5:B8"/>
    <mergeCell ref="C5:E5"/>
    <mergeCell ref="F5:G5"/>
    <mergeCell ref="C6:D6"/>
    <mergeCell ref="E6:E8"/>
  </mergeCells>
  <printOptions horizontalCentered="1" verticalCentered="1"/>
  <pageMargins left="0.75" right="0.75" top="1" bottom="1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Establecimientos</vt:lpstr>
      <vt:lpstr>Resumen</vt:lpstr>
      <vt:lpstr>Establecimientos!Títulos_a_imprimir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Diosa Barahona</dc:creator>
  <cp:lastModifiedBy>Marco Carrizo</cp:lastModifiedBy>
  <dcterms:created xsi:type="dcterms:W3CDTF">2020-05-18T14:27:37Z</dcterms:created>
  <dcterms:modified xsi:type="dcterms:W3CDTF">2021-01-26T13:39:08Z</dcterms:modified>
</cp:coreProperties>
</file>